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10" windowHeight="59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16" i="1"/>
  <c r="D16"/>
  <c r="C26"/>
  <c r="K35"/>
  <c r="J25"/>
  <c r="K14"/>
  <c r="J10"/>
  <c r="K8"/>
  <c r="E35"/>
  <c r="E20"/>
  <c r="D17"/>
  <c r="E14"/>
  <c r="E8"/>
  <c r="I35"/>
  <c r="E38"/>
  <c r="E44"/>
  <c r="C59"/>
  <c r="H26"/>
  <c r="H31"/>
  <c r="H25"/>
  <c r="H9"/>
  <c r="B16"/>
  <c r="C14"/>
  <c r="B22"/>
  <c r="C20"/>
  <c r="K55"/>
  <c r="C55"/>
  <c r="C35"/>
  <c r="K42"/>
  <c r="C42"/>
  <c r="C8"/>
  <c r="I8"/>
  <c r="I14"/>
  <c r="C48"/>
  <c r="C38"/>
  <c r="K38"/>
  <c r="K47"/>
  <c r="C44"/>
  <c r="I38"/>
  <c r="I44"/>
  <c r="K44"/>
  <c r="I47"/>
  <c r="K57"/>
  <c r="K59"/>
  <c r="K49"/>
  <c r="I49"/>
</calcChain>
</file>

<file path=xl/sharedStrings.xml><?xml version="1.0" encoding="utf-8"?>
<sst xmlns="http://schemas.openxmlformats.org/spreadsheetml/2006/main" count="81" uniqueCount="72">
  <si>
    <t>ENTRATE ORDINARIE</t>
  </si>
  <si>
    <t>USCITE ORDINARIE</t>
  </si>
  <si>
    <t>quote associative:</t>
  </si>
  <si>
    <t xml:space="preserve"> </t>
  </si>
  <si>
    <t>TOTALE ENTRATE ORDINARIE</t>
  </si>
  <si>
    <t>tessere soci</t>
  </si>
  <si>
    <t>servizi tipici ai soci:</t>
  </si>
  <si>
    <t>da privati</t>
  </si>
  <si>
    <t>TOTALE USCITE ORDINARIE</t>
  </si>
  <si>
    <t>spese di cancelleria</t>
  </si>
  <si>
    <t>spese generali e di amministrazione</t>
  </si>
  <si>
    <t>spese varie</t>
  </si>
  <si>
    <t>AVANZO GESTIONE ORDINARIA</t>
  </si>
  <si>
    <t>spese per assicurazioni</t>
  </si>
  <si>
    <t>ENTRATE STRAORDINARIE</t>
  </si>
  <si>
    <t>CASSA INIZIALE</t>
  </si>
  <si>
    <t>BANCA INIZIALE</t>
  </si>
  <si>
    <t>BANCA FINALE</t>
  </si>
  <si>
    <t>DISAVANZO GESTIONE ORDINARIA</t>
  </si>
  <si>
    <t>DISAVANZO GESTIONE STRAORDINARIA</t>
  </si>
  <si>
    <t>USCITE STRORDINARIE</t>
  </si>
  <si>
    <t>TOTALE ENTRATE STRAORDINARIE</t>
  </si>
  <si>
    <t>AVANZO GESTIONE STRAORDINARIA</t>
  </si>
  <si>
    <t>AVANZO DI GESTIONE</t>
  </si>
  <si>
    <t>TOTALE</t>
  </si>
  <si>
    <t>TOTALE A PAREGGIO</t>
  </si>
  <si>
    <t>liberalità</t>
  </si>
  <si>
    <t>da altri enti: Fondazioni, imprese ecc.</t>
  </si>
  <si>
    <t>entrate diverse</t>
  </si>
  <si>
    <t xml:space="preserve">intessi attivi di c/c bancario </t>
  </si>
  <si>
    <t>spese fotografiche</t>
  </si>
  <si>
    <t>spese ricariche telefoniche</t>
  </si>
  <si>
    <t>spese per viaggi e trasferte</t>
  </si>
  <si>
    <t>spese postali</t>
  </si>
  <si>
    <t>oneri di c/c bancario</t>
  </si>
  <si>
    <t>AVANZO ESERCIZIO PRECEDENTE</t>
  </si>
  <si>
    <t>TOTALE USCITE STRAORDINARIE</t>
  </si>
  <si>
    <t>TOTALE DELLE ENTRATE</t>
  </si>
  <si>
    <t>TOTALE DELLE USCITE</t>
  </si>
  <si>
    <t>CASSA  FINALE</t>
  </si>
  <si>
    <t>imposta di bollo</t>
  </si>
  <si>
    <t>acquisti generi alimentari</t>
  </si>
  <si>
    <t>spese per cene solidarietà</t>
  </si>
  <si>
    <t>da socie</t>
  </si>
  <si>
    <t>entrate per attività sociali</t>
  </si>
  <si>
    <t>manifestazioni ed eventi: burraco</t>
  </si>
  <si>
    <t>manifestazioni ed eventi: cene solidarietà</t>
  </si>
  <si>
    <t>manifestazioni ed eventi: mercatini e varie</t>
  </si>
  <si>
    <t>costi di formazione e supporti tecnici</t>
  </si>
  <si>
    <t>consulenze di terzi</t>
  </si>
  <si>
    <t>spese per corsi e laboratori</t>
  </si>
  <si>
    <t>spese per manutenzioni varie sede</t>
  </si>
  <si>
    <t>erogazioni ad altre associazioni</t>
  </si>
  <si>
    <t>AVANZO DI ESERCIZIO</t>
  </si>
  <si>
    <t>FINANZIARIO</t>
  </si>
  <si>
    <t>FINANAZIARIO</t>
  </si>
  <si>
    <t>quota associativa ASVO/LIBERA</t>
  </si>
  <si>
    <t>spese acquisto libri e pubblicazioni</t>
  </si>
  <si>
    <t>compensi a collaboratori</t>
  </si>
  <si>
    <t>imposta SIAE/affissioni</t>
  </si>
  <si>
    <t>imposte su ritenute</t>
  </si>
  <si>
    <t>spese locali in comodato, utenze e noleggi</t>
  </si>
  <si>
    <t>AVANZO ESERCIZIO 2013/2014</t>
  </si>
  <si>
    <t>AVANZO ESERCIZIO 2012/2013</t>
  </si>
  <si>
    <t xml:space="preserve">ES. ATT. </t>
  </si>
  <si>
    <t>spese per iniziative culturali, seminari, conf.</t>
  </si>
  <si>
    <t xml:space="preserve">                                                                                                                           RENDICONTO ECONOMICO E FINANZIARIO AL 31/03/2015</t>
  </si>
  <si>
    <t xml:space="preserve">                                                                                                                                      Esercizio sociale dal 01/04/2014 al 31/03/2015</t>
  </si>
  <si>
    <t>ES. PREC.</t>
  </si>
  <si>
    <t>entrate per progetti specifici</t>
  </si>
  <si>
    <t>Comune di Imola</t>
  </si>
  <si>
    <t>spese di pubblicità/promozionali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</si>
</sst>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0"/>
      <name val="Arial"/>
    </font>
    <font>
      <sz val="10"/>
      <name val="Arial"/>
    </font>
    <font>
      <sz val="9"/>
      <name val="Arial Narrow"/>
      <family val="2"/>
    </font>
    <font>
      <b/>
      <sz val="9"/>
      <name val="Arial Narrow"/>
      <family val="2"/>
    </font>
    <font>
      <b/>
      <u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u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43" fontId="3" fillId="0" borderId="1" xfId="1" applyFont="1" applyBorder="1"/>
    <xf numFmtId="0" fontId="2" fillId="0" borderId="0" xfId="0" applyFont="1" applyBorder="1"/>
    <xf numFmtId="0" fontId="3" fillId="0" borderId="2" xfId="0" applyFont="1" applyBorder="1"/>
    <xf numFmtId="43" fontId="2" fillId="0" borderId="0" xfId="1" applyFont="1" applyBorder="1"/>
    <xf numFmtId="43" fontId="3" fillId="0" borderId="0" xfId="1" applyFont="1" applyBorder="1"/>
    <xf numFmtId="43" fontId="3" fillId="0" borderId="3" xfId="1" applyFont="1" applyBorder="1"/>
    <xf numFmtId="0" fontId="2" fillId="0" borderId="0" xfId="0" applyFont="1"/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43" fontId="5" fillId="2" borderId="0" xfId="1" applyFont="1" applyFill="1" applyBorder="1"/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/>
    <xf numFmtId="0" fontId="5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0" borderId="2" xfId="0" applyFont="1" applyBorder="1"/>
    <xf numFmtId="41" fontId="3" fillId="0" borderId="0" xfId="0" applyNumberFormat="1" applyFont="1" applyBorder="1"/>
    <xf numFmtId="0" fontId="7" fillId="0" borderId="0" xfId="0" applyFont="1" applyBorder="1"/>
    <xf numFmtId="43" fontId="2" fillId="0" borderId="0" xfId="1" applyFont="1" applyBorder="1" applyAlignment="1">
      <alignment horizontal="right"/>
    </xf>
    <xf numFmtId="0" fontId="3" fillId="0" borderId="0" xfId="0" applyFont="1" applyBorder="1"/>
    <xf numFmtId="43" fontId="2" fillId="0" borderId="3" xfId="1" applyFont="1" applyBorder="1"/>
    <xf numFmtId="43" fontId="2" fillId="2" borderId="0" xfId="1" applyFont="1" applyFill="1" applyBorder="1"/>
    <xf numFmtId="43" fontId="3" fillId="2" borderId="0" xfId="1" applyFont="1" applyFill="1" applyBorder="1"/>
    <xf numFmtId="43" fontId="3" fillId="2" borderId="3" xfId="1" applyFont="1" applyFill="1" applyBorder="1"/>
    <xf numFmtId="0" fontId="3" fillId="0" borderId="0" xfId="0" applyFont="1"/>
    <xf numFmtId="0" fontId="3" fillId="0" borderId="4" xfId="0" applyFont="1" applyBorder="1"/>
    <xf numFmtId="0" fontId="3" fillId="0" borderId="1" xfId="0" applyFont="1" applyBorder="1"/>
    <xf numFmtId="43" fontId="3" fillId="0" borderId="5" xfId="1" applyFont="1" applyBorder="1"/>
    <xf numFmtId="43" fontId="2" fillId="0" borderId="0" xfId="1" applyFont="1"/>
    <xf numFmtId="43" fontId="3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C52" zoomScaleNormal="100" workbookViewId="0">
      <selection activeCell="M51" sqref="M51"/>
    </sheetView>
  </sheetViews>
  <sheetFormatPr defaultRowHeight="13.5"/>
  <cols>
    <col min="1" max="1" width="34.28515625" style="9" customWidth="1"/>
    <col min="2" max="2" width="7.7109375" style="30" customWidth="1"/>
    <col min="3" max="3" width="9.7109375" style="7" customWidth="1"/>
    <col min="4" max="4" width="8.28515625" style="7" customWidth="1"/>
    <col min="5" max="5" width="8.42578125" style="7" customWidth="1"/>
    <col min="6" max="6" width="0.42578125" style="4" customWidth="1"/>
    <col min="7" max="7" width="35.7109375" style="9" customWidth="1"/>
    <col min="8" max="8" width="7.5703125" style="30" customWidth="1"/>
    <col min="9" max="9" width="8.7109375" style="30" customWidth="1"/>
    <col min="10" max="10" width="8.28515625" style="30" customWidth="1"/>
    <col min="11" max="11" width="8.5703125" style="31" customWidth="1"/>
    <col min="12" max="16384" width="9.140625" style="9"/>
  </cols>
  <sheetData>
    <row r="1" spans="1:11" s="4" customFormat="1" ht="14.25" thickBot="1">
      <c r="A1" s="1"/>
      <c r="B1" s="2"/>
      <c r="C1" s="3"/>
      <c r="D1" s="3"/>
      <c r="E1" s="3"/>
      <c r="G1" s="1"/>
      <c r="H1" s="2"/>
      <c r="I1" s="2"/>
      <c r="J1" s="2"/>
      <c r="K1" s="3"/>
    </row>
    <row r="2" spans="1:11">
      <c r="A2" s="5" t="s">
        <v>66</v>
      </c>
      <c r="B2" s="6"/>
      <c r="G2" s="4"/>
      <c r="H2" s="6"/>
      <c r="I2" s="6"/>
      <c r="J2" s="6"/>
      <c r="K2" s="8"/>
    </row>
    <row r="3" spans="1:11">
      <c r="A3" s="5"/>
      <c r="B3" s="6"/>
      <c r="G3" s="4"/>
      <c r="H3" s="6"/>
      <c r="I3" s="6"/>
      <c r="J3" s="6"/>
      <c r="K3" s="8"/>
    </row>
    <row r="4" spans="1:11">
      <c r="A4" s="5" t="s">
        <v>67</v>
      </c>
      <c r="B4" s="6"/>
      <c r="G4" s="4"/>
      <c r="H4" s="6"/>
      <c r="I4" s="6"/>
      <c r="J4" s="6"/>
      <c r="K4" s="8"/>
    </row>
    <row r="5" spans="1:11">
      <c r="A5" s="10"/>
      <c r="B5" s="6"/>
      <c r="G5" s="4"/>
      <c r="H5" s="6"/>
      <c r="I5" s="6"/>
      <c r="J5" s="6"/>
      <c r="K5" s="8"/>
    </row>
    <row r="6" spans="1:11">
      <c r="A6" s="11" t="s">
        <v>0</v>
      </c>
      <c r="B6" s="12"/>
      <c r="C6" s="13" t="s">
        <v>64</v>
      </c>
      <c r="D6" s="14"/>
      <c r="E6" s="14" t="s">
        <v>68</v>
      </c>
      <c r="F6" s="15"/>
      <c r="G6" s="16" t="s">
        <v>1</v>
      </c>
      <c r="H6" s="12"/>
      <c r="I6" s="13" t="s">
        <v>64</v>
      </c>
      <c r="J6" s="14"/>
      <c r="K6" s="14" t="s">
        <v>68</v>
      </c>
    </row>
    <row r="7" spans="1:11">
      <c r="A7" s="10"/>
      <c r="B7" s="6"/>
      <c r="G7" s="4"/>
      <c r="H7" s="6"/>
      <c r="I7" s="6"/>
      <c r="J7" s="6"/>
      <c r="K7" s="8"/>
    </row>
    <row r="8" spans="1:11">
      <c r="A8" s="17" t="s">
        <v>2</v>
      </c>
      <c r="B8" s="6"/>
      <c r="C8" s="7">
        <f>SUM(B9:B10)</f>
        <v>2280</v>
      </c>
      <c r="E8" s="7">
        <f>SUM(D9:D10)</f>
        <v>2160</v>
      </c>
      <c r="F8" s="18"/>
      <c r="G8" s="19" t="s">
        <v>6</v>
      </c>
      <c r="H8" s="6"/>
      <c r="I8" s="7">
        <f>SUM(H9:H12)</f>
        <v>3485.1400000000003</v>
      </c>
      <c r="J8" s="7"/>
      <c r="K8" s="8">
        <f>SUM(J9:J12)</f>
        <v>3554.31</v>
      </c>
    </row>
    <row r="9" spans="1:11">
      <c r="A9" s="10" t="s">
        <v>5</v>
      </c>
      <c r="B9" s="20">
        <v>2280</v>
      </c>
      <c r="D9" s="20">
        <v>2160</v>
      </c>
      <c r="G9" s="4" t="s">
        <v>56</v>
      </c>
      <c r="H9" s="6">
        <f>30+160</f>
        <v>190</v>
      </c>
      <c r="I9" s="6"/>
      <c r="J9" s="6">
        <v>100</v>
      </c>
      <c r="K9" s="8"/>
    </row>
    <row r="10" spans="1:11">
      <c r="A10" s="10"/>
      <c r="B10" s="20"/>
      <c r="D10" s="20"/>
      <c r="G10" s="4" t="s">
        <v>65</v>
      </c>
      <c r="H10" s="6">
        <v>1474.14</v>
      </c>
      <c r="I10" s="6"/>
      <c r="J10" s="6">
        <f>140+707.44</f>
        <v>847.44</v>
      </c>
      <c r="K10" s="8"/>
    </row>
    <row r="11" spans="1:11">
      <c r="A11" s="10"/>
      <c r="B11" s="20"/>
      <c r="G11" s="4" t="s">
        <v>41</v>
      </c>
      <c r="H11" s="6">
        <v>21</v>
      </c>
      <c r="I11" s="6"/>
      <c r="J11" s="6">
        <v>198.12</v>
      </c>
      <c r="K11" s="8"/>
    </row>
    <row r="12" spans="1:11">
      <c r="A12" s="10"/>
      <c r="B12" s="20"/>
      <c r="G12" s="4" t="s">
        <v>42</v>
      </c>
      <c r="H12" s="6">
        <v>1800</v>
      </c>
      <c r="I12" s="6"/>
      <c r="J12" s="6">
        <v>2408.75</v>
      </c>
      <c r="K12" s="8"/>
    </row>
    <row r="13" spans="1:11">
      <c r="A13" s="10"/>
      <c r="B13" s="20"/>
      <c r="G13" s="4" t="s">
        <v>3</v>
      </c>
      <c r="H13" s="6" t="s">
        <v>3</v>
      </c>
      <c r="I13" s="6"/>
      <c r="J13" s="6"/>
      <c r="K13" s="8"/>
    </row>
    <row r="14" spans="1:11">
      <c r="A14" s="17" t="s">
        <v>26</v>
      </c>
      <c r="B14" s="6"/>
      <c r="C14" s="7">
        <f>SUM(B15:B18)</f>
        <v>9365</v>
      </c>
      <c r="E14" s="7">
        <f>SUM(D15:D18)</f>
        <v>7519.6</v>
      </c>
      <c r="F14" s="18"/>
      <c r="G14" s="19" t="s">
        <v>10</v>
      </c>
      <c r="H14" s="20" t="s">
        <v>3</v>
      </c>
      <c r="I14" s="7">
        <f>SUM(H15:H33)</f>
        <v>17702.370000000003</v>
      </c>
      <c r="J14" s="7"/>
      <c r="K14" s="8">
        <f>SUM(J15:J33)</f>
        <v>8810.9499999999989</v>
      </c>
    </row>
    <row r="15" spans="1:11">
      <c r="A15" s="10" t="s">
        <v>7</v>
      </c>
      <c r="B15" s="6">
        <v>1900</v>
      </c>
      <c r="D15" s="6">
        <v>460</v>
      </c>
      <c r="F15" s="18"/>
      <c r="G15" s="4" t="s">
        <v>9</v>
      </c>
      <c r="H15" s="6">
        <v>487.46</v>
      </c>
      <c r="I15" s="6"/>
      <c r="J15" s="6">
        <v>383.46</v>
      </c>
      <c r="K15" s="8"/>
    </row>
    <row r="16" spans="1:11">
      <c r="A16" s="10" t="s">
        <v>27</v>
      </c>
      <c r="B16" s="6">
        <f>2500+2500+550+1600</f>
        <v>7150</v>
      </c>
      <c r="D16" s="6">
        <f>2000+2500+1550+400</f>
        <v>6450</v>
      </c>
      <c r="F16" s="18"/>
      <c r="G16" s="4" t="s">
        <v>71</v>
      </c>
      <c r="H16" s="6">
        <v>2641.23</v>
      </c>
      <c r="I16" s="6"/>
      <c r="J16" s="6">
        <f>67.5+2213.76</f>
        <v>2281.2600000000002</v>
      </c>
      <c r="K16" s="8"/>
    </row>
    <row r="17" spans="1:11">
      <c r="A17" s="10" t="s">
        <v>43</v>
      </c>
      <c r="B17" s="6">
        <v>315</v>
      </c>
      <c r="D17" s="6">
        <f>37.6+572</f>
        <v>609.6</v>
      </c>
      <c r="F17" s="18"/>
      <c r="G17" s="4" t="s">
        <v>13</v>
      </c>
      <c r="H17" s="6">
        <v>568.11</v>
      </c>
      <c r="I17" s="6"/>
      <c r="J17" s="6">
        <v>370.27</v>
      </c>
      <c r="K17" s="8"/>
    </row>
    <row r="18" spans="1:11">
      <c r="A18" s="10"/>
      <c r="B18" s="6"/>
      <c r="G18" s="4" t="s">
        <v>30</v>
      </c>
      <c r="H18" s="6">
        <v>253.78</v>
      </c>
      <c r="I18" s="6"/>
      <c r="J18" s="6">
        <v>114.99</v>
      </c>
      <c r="K18" s="8"/>
    </row>
    <row r="19" spans="1:11">
      <c r="A19" s="10"/>
      <c r="B19" s="6"/>
      <c r="C19" s="6"/>
      <c r="D19" s="6"/>
      <c r="E19" s="6"/>
      <c r="G19" s="4" t="s">
        <v>31</v>
      </c>
      <c r="H19" s="6">
        <v>331.44</v>
      </c>
      <c r="I19" s="6"/>
      <c r="J19" s="6">
        <v>560</v>
      </c>
      <c r="K19" s="8"/>
    </row>
    <row r="20" spans="1:11">
      <c r="A20" s="17" t="s">
        <v>44</v>
      </c>
      <c r="B20" s="6"/>
      <c r="C20" s="7">
        <f>SUM(B21:B23)</f>
        <v>5945.5</v>
      </c>
      <c r="E20" s="7">
        <f>SUM(D21:D23)</f>
        <v>5853.5</v>
      </c>
      <c r="G20" s="4" t="s">
        <v>57</v>
      </c>
      <c r="H20" s="6">
        <v>75.3</v>
      </c>
      <c r="I20" s="6"/>
      <c r="J20" s="6">
        <v>12.19</v>
      </c>
      <c r="K20" s="8"/>
    </row>
    <row r="21" spans="1:11">
      <c r="A21" s="10" t="s">
        <v>45</v>
      </c>
      <c r="B21" s="20">
        <v>600</v>
      </c>
      <c r="D21" s="20">
        <v>1010</v>
      </c>
      <c r="G21" s="4" t="s">
        <v>48</v>
      </c>
      <c r="H21" s="6">
        <v>4088.66</v>
      </c>
      <c r="I21" s="6"/>
      <c r="J21" s="6">
        <v>2678.3</v>
      </c>
      <c r="K21" s="8"/>
    </row>
    <row r="22" spans="1:11">
      <c r="A22" s="10" t="s">
        <v>46</v>
      </c>
      <c r="B22" s="20">
        <f>2700+1235</f>
        <v>3935</v>
      </c>
      <c r="D22" s="20">
        <v>3600</v>
      </c>
      <c r="G22" s="4" t="s">
        <v>49</v>
      </c>
      <c r="H22" s="6">
        <v>3084</v>
      </c>
      <c r="I22" s="6"/>
      <c r="J22" s="6">
        <v>350</v>
      </c>
      <c r="K22" s="8"/>
    </row>
    <row r="23" spans="1:11">
      <c r="A23" s="10" t="s">
        <v>47</v>
      </c>
      <c r="B23" s="6">
        <v>1410.5</v>
      </c>
      <c r="D23" s="6">
        <v>1243.5</v>
      </c>
      <c r="G23" s="4" t="s">
        <v>58</v>
      </c>
      <c r="H23" s="6">
        <v>1906.6</v>
      </c>
      <c r="I23" s="6"/>
      <c r="J23" s="6">
        <v>0</v>
      </c>
      <c r="K23" s="8"/>
    </row>
    <row r="24" spans="1:11">
      <c r="A24" s="10"/>
      <c r="B24" s="6"/>
      <c r="G24" s="4" t="s">
        <v>50</v>
      </c>
      <c r="H24" s="6">
        <v>551.79999999999995</v>
      </c>
      <c r="I24" s="6"/>
      <c r="J24" s="6">
        <v>72</v>
      </c>
      <c r="K24" s="8"/>
    </row>
    <row r="25" spans="1:11">
      <c r="A25" s="10"/>
      <c r="B25" s="6"/>
      <c r="G25" s="4" t="s">
        <v>32</v>
      </c>
      <c r="H25" s="6">
        <f>1628.72+100+62.3</f>
        <v>1791.02</v>
      </c>
      <c r="I25" s="6"/>
      <c r="J25" s="6">
        <f>563.07-0.12</f>
        <v>562.95000000000005</v>
      </c>
      <c r="K25" s="8"/>
    </row>
    <row r="26" spans="1:11">
      <c r="A26" s="17" t="s">
        <v>69</v>
      </c>
      <c r="B26" s="6"/>
      <c r="C26" s="7">
        <f>SUM(B27)</f>
        <v>4000</v>
      </c>
      <c r="G26" s="4" t="s">
        <v>61</v>
      </c>
      <c r="H26" s="6">
        <f>844.78+146</f>
        <v>990.78</v>
      </c>
      <c r="I26" s="6"/>
      <c r="J26" s="6">
        <v>779</v>
      </c>
      <c r="K26" s="8"/>
    </row>
    <row r="27" spans="1:11">
      <c r="A27" s="10" t="s">
        <v>70</v>
      </c>
      <c r="B27" s="6">
        <v>4000</v>
      </c>
      <c r="F27" s="4" t="s">
        <v>3</v>
      </c>
      <c r="G27" s="4" t="s">
        <v>51</v>
      </c>
      <c r="H27" s="6">
        <v>85</v>
      </c>
      <c r="I27" s="6"/>
      <c r="J27" s="6">
        <v>226</v>
      </c>
      <c r="K27" s="8"/>
    </row>
    <row r="28" spans="1:11">
      <c r="A28" s="10"/>
      <c r="B28" s="6"/>
      <c r="C28" s="6"/>
      <c r="D28" s="6"/>
      <c r="E28" s="6"/>
      <c r="F28" s="19"/>
      <c r="G28" s="4" t="s">
        <v>33</v>
      </c>
      <c r="H28" s="6">
        <v>12.2</v>
      </c>
      <c r="I28" s="6"/>
      <c r="J28" s="6">
        <v>4.6500000000000004</v>
      </c>
      <c r="K28" s="8"/>
    </row>
    <row r="29" spans="1:11">
      <c r="A29" s="10"/>
      <c r="B29" s="6"/>
      <c r="C29" s="6"/>
      <c r="D29" s="6"/>
      <c r="E29" s="6"/>
      <c r="G29" s="4" t="s">
        <v>34</v>
      </c>
      <c r="H29" s="6">
        <v>89.25</v>
      </c>
      <c r="I29" s="6"/>
      <c r="J29" s="6">
        <v>99.25</v>
      </c>
      <c r="K29" s="8"/>
    </row>
    <row r="30" spans="1:11">
      <c r="A30" s="10"/>
      <c r="B30" s="6"/>
      <c r="C30" s="6"/>
      <c r="D30" s="6"/>
      <c r="E30" s="6"/>
      <c r="G30" s="4" t="s">
        <v>40</v>
      </c>
      <c r="H30" s="6">
        <v>100</v>
      </c>
      <c r="I30" s="6"/>
      <c r="J30" s="6">
        <v>100</v>
      </c>
      <c r="K30" s="8"/>
    </row>
    <row r="31" spans="1:11">
      <c r="A31" s="10"/>
      <c r="B31" s="6"/>
      <c r="C31" s="6"/>
      <c r="D31" s="6"/>
      <c r="E31" s="6"/>
      <c r="G31" s="4" t="s">
        <v>59</v>
      </c>
      <c r="H31" s="6">
        <f>122.74+28</f>
        <v>150.74</v>
      </c>
      <c r="I31" s="6"/>
      <c r="J31" s="6">
        <v>197.64</v>
      </c>
      <c r="K31" s="22"/>
    </row>
    <row r="32" spans="1:11">
      <c r="A32" s="10"/>
      <c r="B32" s="6"/>
      <c r="C32" s="6"/>
      <c r="D32" s="6"/>
      <c r="E32" s="6"/>
      <c r="G32" s="4" t="s">
        <v>60</v>
      </c>
      <c r="H32" s="6">
        <v>460</v>
      </c>
      <c r="I32" s="6"/>
      <c r="J32" s="6">
        <v>0</v>
      </c>
      <c r="K32" s="22"/>
    </row>
    <row r="33" spans="1:11">
      <c r="A33" s="10"/>
      <c r="B33" s="6"/>
      <c r="G33" s="4" t="s">
        <v>11</v>
      </c>
      <c r="H33" s="6">
        <v>35</v>
      </c>
      <c r="I33" s="6"/>
      <c r="J33" s="6">
        <v>18.989999999999998</v>
      </c>
      <c r="K33" s="8"/>
    </row>
    <row r="34" spans="1:11">
      <c r="A34" s="10"/>
      <c r="B34" s="6"/>
      <c r="G34" s="4"/>
      <c r="H34" s="6"/>
      <c r="I34" s="6"/>
      <c r="J34" s="6"/>
      <c r="K34" s="8"/>
    </row>
    <row r="35" spans="1:11">
      <c r="A35" s="17" t="s">
        <v>28</v>
      </c>
      <c r="B35" s="20"/>
      <c r="C35" s="7">
        <f>SUM(B36)</f>
        <v>4.16</v>
      </c>
      <c r="E35" s="7">
        <f>SUM(D36)</f>
        <v>10.72</v>
      </c>
      <c r="G35" s="19" t="s">
        <v>52</v>
      </c>
      <c r="H35" s="6" t="s">
        <v>3</v>
      </c>
      <c r="I35" s="7">
        <f>SUM(H36)</f>
        <v>330</v>
      </c>
      <c r="J35" s="7"/>
      <c r="K35" s="8">
        <f>SUM(J36)</f>
        <v>100</v>
      </c>
    </row>
    <row r="36" spans="1:11">
      <c r="A36" s="10" t="s">
        <v>29</v>
      </c>
      <c r="B36" s="20">
        <v>4.16</v>
      </c>
      <c r="D36" s="20">
        <v>10.72</v>
      </c>
      <c r="G36" s="4" t="s">
        <v>26</v>
      </c>
      <c r="H36" s="6">
        <v>330</v>
      </c>
      <c r="I36" s="6"/>
      <c r="J36" s="6">
        <v>100</v>
      </c>
      <c r="K36" s="8"/>
    </row>
    <row r="37" spans="1:11">
      <c r="A37" s="10"/>
      <c r="B37" s="20"/>
      <c r="G37" s="4"/>
      <c r="H37" s="6"/>
      <c r="I37" s="6"/>
      <c r="J37" s="6"/>
      <c r="K37" s="8"/>
    </row>
    <row r="38" spans="1:11">
      <c r="A38" s="5" t="s">
        <v>4</v>
      </c>
      <c r="B38" s="6"/>
      <c r="C38" s="7">
        <f>SUM(C8:C37)</f>
        <v>21594.66</v>
      </c>
      <c r="E38" s="7">
        <f>SUM(E8:E37)</f>
        <v>15543.82</v>
      </c>
      <c r="F38" s="18"/>
      <c r="G38" s="21" t="s">
        <v>8</v>
      </c>
      <c r="H38" s="6"/>
      <c r="I38" s="7">
        <f>SUM(I8:I35)</f>
        <v>21517.510000000002</v>
      </c>
      <c r="J38" s="7"/>
      <c r="K38" s="8">
        <f>SUM(K8:K35)</f>
        <v>12465.259999999998</v>
      </c>
    </row>
    <row r="39" spans="1:11">
      <c r="A39" s="10"/>
      <c r="B39" s="6"/>
      <c r="G39" s="4"/>
      <c r="H39" s="6"/>
      <c r="I39" s="6"/>
      <c r="J39" s="6"/>
      <c r="K39" s="8"/>
    </row>
    <row r="40" spans="1:11">
      <c r="A40" s="17" t="s">
        <v>14</v>
      </c>
      <c r="B40" s="6"/>
      <c r="G40" s="19" t="s">
        <v>20</v>
      </c>
      <c r="H40" s="6"/>
      <c r="I40" s="6"/>
      <c r="J40" s="6"/>
      <c r="K40" s="8"/>
    </row>
    <row r="41" spans="1:11">
      <c r="A41" s="5"/>
      <c r="B41" s="7"/>
      <c r="G41" s="21"/>
      <c r="H41" s="7"/>
      <c r="I41" s="7"/>
      <c r="J41" s="7"/>
      <c r="K41" s="8"/>
    </row>
    <row r="42" spans="1:11">
      <c r="A42" s="5" t="s">
        <v>21</v>
      </c>
      <c r="B42" s="7"/>
      <c r="C42" s="7">
        <f>SUM(C41:C41)</f>
        <v>0</v>
      </c>
      <c r="G42" s="21" t="s">
        <v>36</v>
      </c>
      <c r="H42" s="7"/>
      <c r="I42" s="7"/>
      <c r="J42" s="7"/>
      <c r="K42" s="8">
        <f>SUM(K41:K41)</f>
        <v>0</v>
      </c>
    </row>
    <row r="43" spans="1:11">
      <c r="A43" s="10"/>
      <c r="B43" s="6"/>
      <c r="G43" s="4"/>
      <c r="H43" s="6"/>
      <c r="I43" s="6"/>
      <c r="J43" s="6"/>
      <c r="K43" s="8"/>
    </row>
    <row r="44" spans="1:11">
      <c r="A44" s="5" t="s">
        <v>37</v>
      </c>
      <c r="B44" s="6"/>
      <c r="C44" s="7">
        <f>SUM(C38:C38)</f>
        <v>21594.66</v>
      </c>
      <c r="E44" s="7">
        <f>SUM(E38:E38)</f>
        <v>15543.82</v>
      </c>
      <c r="G44" s="21" t="s">
        <v>38</v>
      </c>
      <c r="H44" s="6"/>
      <c r="I44" s="7">
        <f>SUM(I38+I42)</f>
        <v>21517.510000000002</v>
      </c>
      <c r="J44" s="7"/>
      <c r="K44" s="8">
        <f>SUM(K38+K42)</f>
        <v>12465.259999999998</v>
      </c>
    </row>
    <row r="45" spans="1:11">
      <c r="A45" s="10"/>
      <c r="B45" s="6"/>
      <c r="G45" s="4"/>
      <c r="H45" s="6"/>
      <c r="I45" s="6"/>
      <c r="J45" s="6"/>
      <c r="K45" s="8"/>
    </row>
    <row r="46" spans="1:11">
      <c r="A46" s="10"/>
      <c r="B46" s="6"/>
      <c r="G46" s="4"/>
      <c r="H46" s="6"/>
      <c r="I46" s="6"/>
      <c r="J46" s="6"/>
      <c r="K46" s="8"/>
    </row>
    <row r="47" spans="1:11">
      <c r="A47" s="5" t="s">
        <v>18</v>
      </c>
      <c r="B47" s="6"/>
      <c r="C47" s="7">
        <v>0</v>
      </c>
      <c r="G47" s="21" t="s">
        <v>12</v>
      </c>
      <c r="H47" s="6"/>
      <c r="I47" s="7">
        <f>C38-I38</f>
        <v>77.149999999997817</v>
      </c>
      <c r="J47" s="7"/>
      <c r="K47" s="8">
        <f>E38-K38</f>
        <v>3078.5600000000013</v>
      </c>
    </row>
    <row r="48" spans="1:11">
      <c r="A48" s="5" t="s">
        <v>19</v>
      </c>
      <c r="B48" s="6"/>
      <c r="C48" s="7">
        <f>C42-K42</f>
        <v>0</v>
      </c>
      <c r="G48" s="21" t="s">
        <v>22</v>
      </c>
      <c r="H48" s="6"/>
      <c r="I48" s="6"/>
      <c r="J48" s="6"/>
      <c r="K48" s="8">
        <v>0</v>
      </c>
    </row>
    <row r="49" spans="1:11">
      <c r="A49" s="5"/>
      <c r="B49" s="6"/>
      <c r="G49" s="21" t="s">
        <v>23</v>
      </c>
      <c r="H49" s="6"/>
      <c r="I49" s="7">
        <f>I47+C48</f>
        <v>77.149999999997817</v>
      </c>
      <c r="J49" s="7"/>
      <c r="K49" s="8">
        <f>K47+C48</f>
        <v>3078.5600000000013</v>
      </c>
    </row>
    <row r="50" spans="1:11">
      <c r="A50" s="5"/>
      <c r="B50" s="6"/>
      <c r="G50" s="21"/>
      <c r="H50" s="6"/>
      <c r="I50" s="6"/>
      <c r="J50" s="6"/>
      <c r="K50" s="8"/>
    </row>
    <row r="51" spans="1:11">
      <c r="A51" s="11" t="s">
        <v>55</v>
      </c>
      <c r="B51" s="23"/>
      <c r="C51" s="24"/>
      <c r="D51" s="24"/>
      <c r="E51" s="24"/>
      <c r="G51" s="16" t="s">
        <v>54</v>
      </c>
      <c r="H51" s="23"/>
      <c r="I51" s="23"/>
      <c r="J51" s="23"/>
      <c r="K51" s="25"/>
    </row>
    <row r="52" spans="1:11">
      <c r="A52" s="10"/>
      <c r="B52" s="6"/>
      <c r="G52" s="4"/>
      <c r="H52" s="6"/>
      <c r="I52" s="6"/>
      <c r="J52" s="6"/>
      <c r="K52" s="8"/>
    </row>
    <row r="53" spans="1:11">
      <c r="A53" s="5" t="s">
        <v>15</v>
      </c>
      <c r="B53" s="6"/>
      <c r="C53" s="7">
        <v>4</v>
      </c>
      <c r="G53" s="21" t="s">
        <v>39</v>
      </c>
      <c r="H53" s="6"/>
      <c r="I53" s="6"/>
      <c r="J53" s="6"/>
      <c r="K53" s="8">
        <v>38</v>
      </c>
    </row>
    <row r="54" spans="1:11">
      <c r="A54" s="5" t="s">
        <v>16</v>
      </c>
      <c r="B54" s="6"/>
      <c r="C54" s="7">
        <v>4834.1400000000003</v>
      </c>
      <c r="G54" s="21" t="s">
        <v>17</v>
      </c>
      <c r="H54" s="6"/>
      <c r="I54" s="6"/>
      <c r="J54" s="6"/>
      <c r="K54" s="8">
        <v>3117.71</v>
      </c>
    </row>
    <row r="55" spans="1:11" s="26" customFormat="1">
      <c r="A55" s="5" t="s">
        <v>24</v>
      </c>
      <c r="B55" s="7"/>
      <c r="C55" s="7">
        <f>SUM(C53:C54)</f>
        <v>4838.1400000000003</v>
      </c>
      <c r="D55" s="7"/>
      <c r="E55" s="7"/>
      <c r="F55" s="21"/>
      <c r="G55" s="21" t="s">
        <v>24</v>
      </c>
      <c r="H55" s="7"/>
      <c r="I55" s="7"/>
      <c r="J55" s="7"/>
      <c r="K55" s="8">
        <f>SUM(K53:K54)</f>
        <v>3155.71</v>
      </c>
    </row>
    <row r="56" spans="1:11" s="26" customFormat="1">
      <c r="A56" s="5"/>
      <c r="B56" s="7"/>
      <c r="C56" s="7"/>
      <c r="D56" s="7"/>
      <c r="E56" s="7"/>
      <c r="F56" s="21"/>
      <c r="G56" s="21"/>
      <c r="H56" s="7"/>
      <c r="I56" s="7"/>
      <c r="J56" s="7"/>
      <c r="K56" s="8"/>
    </row>
    <row r="57" spans="1:11" s="26" customFormat="1">
      <c r="A57" s="5" t="s">
        <v>62</v>
      </c>
      <c r="B57" s="7"/>
      <c r="C57" s="7">
        <v>3078.56</v>
      </c>
      <c r="D57" s="7"/>
      <c r="E57" s="7"/>
      <c r="F57" s="21"/>
      <c r="G57" s="21" t="s">
        <v>53</v>
      </c>
      <c r="H57" s="7"/>
      <c r="I57" s="7"/>
      <c r="J57" s="7"/>
      <c r="K57" s="8">
        <f>I47</f>
        <v>77.149999999997817</v>
      </c>
    </row>
    <row r="58" spans="1:11" s="26" customFormat="1">
      <c r="A58" s="5" t="s">
        <v>63</v>
      </c>
      <c r="B58" s="7"/>
      <c r="C58" s="7">
        <v>1759.58</v>
      </c>
      <c r="D58" s="7"/>
      <c r="E58" s="7"/>
      <c r="F58" s="21"/>
      <c r="G58" s="21" t="s">
        <v>35</v>
      </c>
      <c r="H58" s="7"/>
      <c r="I58" s="7"/>
      <c r="J58" s="7"/>
      <c r="K58" s="8">
        <v>3078.56</v>
      </c>
    </row>
    <row r="59" spans="1:11" s="26" customFormat="1" ht="14.25" thickBot="1">
      <c r="A59" s="27" t="s">
        <v>25</v>
      </c>
      <c r="B59" s="3"/>
      <c r="C59" s="3">
        <f>SUM(C57:C58)</f>
        <v>4838.1399999999994</v>
      </c>
      <c r="D59" s="3"/>
      <c r="E59" s="3"/>
      <c r="F59" s="28"/>
      <c r="G59" s="28" t="s">
        <v>25</v>
      </c>
      <c r="H59" s="3"/>
      <c r="I59" s="3"/>
      <c r="J59" s="3"/>
      <c r="K59" s="29">
        <f>SUM(K57:K58)</f>
        <v>3155.7099999999978</v>
      </c>
    </row>
    <row r="60" spans="1:11" s="4" customFormat="1">
      <c r="B60" s="6"/>
      <c r="C60" s="7"/>
      <c r="D60" s="7"/>
      <c r="E60" s="7"/>
      <c r="H60" s="6"/>
      <c r="I60" s="6"/>
      <c r="J60" s="6"/>
      <c r="K60" s="7"/>
    </row>
  </sheetData>
  <phoneticPr fontId="0" type="noConversion"/>
  <pageMargins left="0" right="0" top="1.2598425196850394" bottom="1.3779527559055118" header="0" footer="0"/>
  <pageSetup paperSize="9" scale="75" fitToWidth="0" orientation="portrait" r:id="rId1"/>
  <headerFooter alignWithMargins="0">
    <oddHeader>&amp;C&amp;G</oddHead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INTERCOOP SOC. COOP. A.R.L.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INTERCOOP SOC. COOP. A.R.L.</dc:creator>
  <cp:lastModifiedBy> </cp:lastModifiedBy>
  <cp:lastPrinted>2015-06-12T11:12:11Z</cp:lastPrinted>
  <dcterms:created xsi:type="dcterms:W3CDTF">2000-03-20T18:15:49Z</dcterms:created>
  <dcterms:modified xsi:type="dcterms:W3CDTF">2015-07-14T05:33:46Z</dcterms:modified>
</cp:coreProperties>
</file>